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3D\"/>
    </mc:Choice>
  </mc:AlternateContent>
  <xr:revisionPtr revIDLastSave="0" documentId="13_ncr:1_{3A495199-5C3A-40BF-8885-0A81F95B1178}" xr6:coauthVersionLast="47" xr6:coauthVersionMax="47" xr10:uidLastSave="{00000000-0000-0000-0000-000000000000}"/>
  <bookViews>
    <workbookView xWindow="1950" yWindow="0" windowWidth="28800" windowHeight="26940" xr2:uid="{00000000-000D-0000-FFFF-FFFF00000000}"/>
  </bookViews>
  <sheets>
    <sheet name="Sayfa1" sheetId="1" r:id="rId1"/>
    <sheet name="Sayfa2" sheetId="2" r:id="rId2"/>
    <sheet name="Sayf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2" i="1" l="1"/>
  <c r="B43" i="1" s="1"/>
  <c r="B36" i="1"/>
  <c r="B37" i="1" s="1"/>
  <c r="B30" i="1"/>
  <c r="B31" i="1" s="1"/>
  <c r="B17" i="1"/>
  <c r="B16" i="1"/>
  <c r="B7" i="1"/>
  <c r="B8" i="1" s="1"/>
  <c r="B9" i="1" s="1"/>
  <c r="B18" i="1" l="1"/>
  <c r="B19" i="1" s="1"/>
  <c r="B22" i="1"/>
  <c r="B2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3" authorId="0" shapeId="0" xr:uid="{00000000-0006-0000-0000-000001000000}">
      <text>
        <r>
          <rPr>
            <sz val="11"/>
            <color rgb="FF000000"/>
            <rFont val="Calibri"/>
          </rPr>
          <t>AC ÇAPRAZ ÖLÇÜLERİ</t>
        </r>
      </text>
    </comment>
    <comment ref="B4" authorId="0" shapeId="0" xr:uid="{00000000-0006-0000-0000-000002000000}">
      <text>
        <r>
          <rPr>
            <sz val="11"/>
            <color rgb="FF000000"/>
            <rFont val="Calibri"/>
          </rPr>
          <t>BD ÇAPRAZ ÖLÇÜLERİ</t>
        </r>
      </text>
    </comment>
    <comment ref="B5" authorId="0" shapeId="0" xr:uid="{00000000-0006-0000-0000-000003000000}">
      <text>
        <r>
          <rPr>
            <sz val="11"/>
            <color rgb="FF000000"/>
            <rFont val="Calibri"/>
          </rPr>
          <t>AD  ÖLÇÜLERİ</t>
        </r>
      </text>
    </comment>
  </commentList>
</comments>
</file>

<file path=xl/sharedStrings.xml><?xml version="1.0" encoding="utf-8"?>
<sst xmlns="http://schemas.openxmlformats.org/spreadsheetml/2006/main" count="44" uniqueCount="34">
  <si>
    <t>ÇARPIKLIK KALİBİRASYONU</t>
  </si>
  <si>
    <t>ÇIKAN PARÇADAKİ ÖLÇÜLERİ GİRİN</t>
  </si>
  <si>
    <t>AC</t>
  </si>
  <si>
    <t>BD</t>
  </si>
  <si>
    <t>AD</t>
  </si>
  <si>
    <t>AB</t>
  </si>
  <si>
    <t>XY_SKEW_FACTOR</t>
  </si>
  <si>
    <t>GCODE</t>
  </si>
  <si>
    <t>FİLAMENT KALİBİRASYONU</t>
  </si>
  <si>
    <t>Filamentin ölçüsü</t>
  </si>
  <si>
    <t>Verdiğin Filament çıkış kalınlığı</t>
  </si>
  <si>
    <t>Çıkan Duvar kalınlığı</t>
  </si>
  <si>
    <t>Akışkanlık oranı</t>
  </si>
  <si>
    <t>Yuvarlanması gereken değer</t>
  </si>
  <si>
    <t>Gerçekleşen değer</t>
  </si>
  <si>
    <t>Olması gereken ölçü (filament)</t>
  </si>
  <si>
    <t>Kullanılan ESteps/mm değeri</t>
  </si>
  <si>
    <t>Yeni ESteps/mm değeri</t>
  </si>
  <si>
    <t>gcode</t>
  </si>
  <si>
    <t>X-Y-Z- KALİBİRASYUONU</t>
  </si>
  <si>
    <t>X EKSEN KALİBİRASYONU</t>
  </si>
  <si>
    <t>OLMASI GEREKEN ÖLÇÜ</t>
  </si>
  <si>
    <t>S MOTOR ORTALAMA DEĞERİ</t>
  </si>
  <si>
    <t>ÇIKAN ÖLÇÜ</t>
  </si>
  <si>
    <t>X S MOTOR YENİ DEĞERİ</t>
  </si>
  <si>
    <t>Gcode</t>
  </si>
  <si>
    <t>Y EKSEN KALİBİRASYONU</t>
  </si>
  <si>
    <t>Y S MOTOR YENİ DEĞERİ</t>
  </si>
  <si>
    <t>Z EKSEN KALİBİRASYONU</t>
  </si>
  <si>
    <t>Z S MOTOR YENİ DEĞERİ</t>
  </si>
  <si>
    <t>M92 X73,16</t>
  </si>
  <si>
    <t>M92 E87,74</t>
  </si>
  <si>
    <t>M92 Z372,09</t>
  </si>
  <si>
    <t>Enderh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</si>
</sst>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</font>
    <font>
      <b/>
      <sz val="18"/>
      <name val="Arial"/>
    </font>
    <font>
      <sz val="11"/>
      <name val="Calibri"/>
    </font>
    <font>
      <sz val="11"/>
      <name val="Calibri"/>
    </font>
    <font>
      <sz val="10"/>
      <name val="Arial"/>
    </font>
    <font>
      <b/>
      <sz val="10"/>
      <name val="Arial"/>
    </font>
    <font>
      <sz val="10"/>
      <color rgb="FFFFFFFF"/>
      <name val="Arial"/>
    </font>
    <font>
      <b/>
      <sz val="11"/>
      <name val="Arial"/>
    </font>
    <font>
      <b/>
      <sz val="11"/>
      <color rgb="FFFFFFFF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0"/>
      <color rgb="FF666666"/>
      <name val="Arial"/>
    </font>
    <font>
      <b/>
      <sz val="11"/>
      <name val="Calibri"/>
    </font>
    <font>
      <b/>
      <sz val="12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0FFFF"/>
        <bgColor rgb="FF00FFFF"/>
      </patternFill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</fills>
  <borders count="2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CCCCCC"/>
      </bottom>
      <diagonal/>
    </border>
    <border>
      <left/>
      <right style="medium">
        <color rgb="FF000000"/>
      </right>
      <top style="medium">
        <color rgb="FF000000"/>
      </top>
      <bottom style="medium">
        <color rgb="FFCCCCCC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3" fillId="0" borderId="0" xfId="0" applyFont="1"/>
    <xf numFmtId="0" fontId="4" fillId="0" borderId="3" xfId="0" applyFont="1" applyBorder="1" applyAlignment="1">
      <alignment wrapText="1"/>
    </xf>
    <xf numFmtId="0" fontId="5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right" wrapText="1"/>
    </xf>
    <xf numFmtId="0" fontId="6" fillId="3" borderId="3" xfId="0" applyFont="1" applyFill="1" applyBorder="1" applyAlignment="1">
      <alignment wrapText="1"/>
    </xf>
    <xf numFmtId="0" fontId="6" fillId="3" borderId="4" xfId="0" applyFont="1" applyFill="1" applyBorder="1" applyAlignment="1">
      <alignment horizontal="right" wrapText="1"/>
    </xf>
    <xf numFmtId="0" fontId="7" fillId="4" borderId="4" xfId="0" applyFont="1" applyFill="1" applyBorder="1" applyAlignment="1">
      <alignment horizontal="right" wrapText="1"/>
    </xf>
    <xf numFmtId="0" fontId="4" fillId="5" borderId="5" xfId="0" applyFont="1" applyFill="1" applyBorder="1" applyAlignment="1">
      <alignment wrapText="1"/>
    </xf>
    <xf numFmtId="0" fontId="7" fillId="5" borderId="6" xfId="0" applyFont="1" applyFill="1" applyBorder="1" applyAlignment="1">
      <alignment horizontal="right" wrapText="1"/>
    </xf>
    <xf numFmtId="0" fontId="6" fillId="3" borderId="7" xfId="0" applyFont="1" applyFill="1" applyBorder="1" applyAlignment="1">
      <alignment wrapText="1"/>
    </xf>
    <xf numFmtId="0" fontId="8" fillId="3" borderId="7" xfId="0" applyFont="1" applyFill="1" applyBorder="1" applyAlignment="1">
      <alignment horizontal="right" wrapText="1"/>
    </xf>
    <xf numFmtId="0" fontId="4" fillId="3" borderId="7" xfId="0" applyFont="1" applyFill="1" applyBorder="1" applyAlignment="1">
      <alignment wrapText="1"/>
    </xf>
    <xf numFmtId="0" fontId="7" fillId="3" borderId="7" xfId="0" applyFont="1" applyFill="1" applyBorder="1" applyAlignment="1">
      <alignment horizontal="right" wrapText="1"/>
    </xf>
    <xf numFmtId="0" fontId="9" fillId="0" borderId="10" xfId="0" applyFont="1" applyBorder="1" applyAlignment="1">
      <alignment wrapText="1"/>
    </xf>
    <xf numFmtId="0" fontId="9" fillId="2" borderId="11" xfId="0" applyFont="1" applyFill="1" applyBorder="1" applyAlignment="1">
      <alignment horizontal="right" wrapText="1"/>
    </xf>
    <xf numFmtId="0" fontId="9" fillId="2" borderId="11" xfId="0" applyFont="1" applyFill="1" applyBorder="1" applyAlignment="1">
      <alignment horizontal="right" wrapText="1"/>
    </xf>
    <xf numFmtId="0" fontId="10" fillId="0" borderId="10" xfId="0" applyFont="1" applyBorder="1" applyAlignment="1">
      <alignment wrapText="1"/>
    </xf>
    <xf numFmtId="9" fontId="10" fillId="4" borderId="11" xfId="0" applyNumberFormat="1" applyFont="1" applyFill="1" applyBorder="1" applyAlignment="1">
      <alignment horizontal="right" wrapText="1"/>
    </xf>
    <xf numFmtId="0" fontId="11" fillId="0" borderId="10" xfId="0" applyFont="1" applyBorder="1" applyAlignment="1">
      <alignment wrapText="1"/>
    </xf>
    <xf numFmtId="0" fontId="3" fillId="0" borderId="11" xfId="0" applyFont="1" applyBorder="1"/>
    <xf numFmtId="0" fontId="11" fillId="0" borderId="11" xfId="0" applyFont="1" applyBorder="1" applyAlignment="1">
      <alignment horizontal="right" wrapText="1"/>
    </xf>
    <xf numFmtId="0" fontId="10" fillId="4" borderId="11" xfId="0" applyFont="1" applyFill="1" applyBorder="1" applyAlignment="1">
      <alignment horizontal="right" wrapText="1"/>
    </xf>
    <xf numFmtId="0" fontId="10" fillId="0" borderId="11" xfId="0" applyFont="1" applyBorder="1" applyAlignment="1">
      <alignment wrapText="1"/>
    </xf>
    <xf numFmtId="2" fontId="10" fillId="0" borderId="11" xfId="0" applyNumberFormat="1" applyFont="1" applyBorder="1" applyAlignment="1">
      <alignment horizontal="right" wrapText="1"/>
    </xf>
    <xf numFmtId="0" fontId="9" fillId="5" borderId="12" xfId="0" applyFont="1" applyFill="1" applyBorder="1" applyAlignment="1">
      <alignment wrapText="1"/>
    </xf>
    <xf numFmtId="0" fontId="9" fillId="5" borderId="13" xfId="0" applyFont="1" applyFill="1" applyBorder="1" applyAlignment="1">
      <alignment horizontal="right" wrapText="1"/>
    </xf>
    <xf numFmtId="0" fontId="3" fillId="0" borderId="10" xfId="0" applyFont="1" applyBorder="1"/>
    <xf numFmtId="0" fontId="3" fillId="2" borderId="11" xfId="0" applyFont="1" applyFill="1" applyBorder="1"/>
    <xf numFmtId="2" fontId="3" fillId="2" borderId="11" xfId="0" applyNumberFormat="1" applyFont="1" applyFill="1" applyBorder="1"/>
    <xf numFmtId="0" fontId="13" fillId="6" borderId="10" xfId="0" applyFont="1" applyFill="1" applyBorder="1"/>
    <xf numFmtId="2" fontId="13" fillId="6" borderId="11" xfId="0" applyNumberFormat="1" applyFont="1" applyFill="1" applyBorder="1"/>
    <xf numFmtId="0" fontId="3" fillId="0" borderId="18" xfId="0" applyFont="1" applyBorder="1"/>
    <xf numFmtId="0" fontId="3" fillId="2" borderId="18" xfId="0" applyFont="1" applyFill="1" applyBorder="1"/>
    <xf numFmtId="2" fontId="3" fillId="2" borderId="18" xfId="0" applyNumberFormat="1" applyFont="1" applyFill="1" applyBorder="1"/>
    <xf numFmtId="0" fontId="13" fillId="6" borderId="19" xfId="0" applyFont="1" applyFill="1" applyBorder="1"/>
    <xf numFmtId="2" fontId="13" fillId="6" borderId="19" xfId="0" applyNumberFormat="1" applyFont="1" applyFill="1" applyBorder="1"/>
    <xf numFmtId="0" fontId="13" fillId="6" borderId="20" xfId="0" applyFont="1" applyFill="1" applyBorder="1"/>
    <xf numFmtId="0" fontId="12" fillId="0" borderId="8" xfId="0" applyFont="1" applyBorder="1" applyAlignment="1">
      <alignment horizontal="center"/>
    </xf>
    <xf numFmtId="0" fontId="2" fillId="0" borderId="9" xfId="0" applyFont="1" applyBorder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1" fillId="0" borderId="8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/>
    </xf>
    <xf numFmtId="0" fontId="2" fillId="0" borderId="15" xfId="0" applyFont="1" applyBorder="1"/>
    <xf numFmtId="0" fontId="12" fillId="0" borderId="16" xfId="0" applyFont="1" applyBorder="1" applyAlignment="1">
      <alignment horizontal="center"/>
    </xf>
    <xf numFmtId="0" fontId="2" fillId="0" borderId="17" xfId="0" applyFont="1" applyBorder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zoomScale="102" zoomScaleNormal="102" workbookViewId="0">
      <selection activeCell="E12" sqref="E12"/>
    </sheetView>
  </sheetViews>
  <sheetFormatPr defaultColWidth="14.42578125" defaultRowHeight="15" customHeight="1" x14ac:dyDescent="0.25"/>
  <cols>
    <col min="1" max="1" width="40.42578125" customWidth="1"/>
    <col min="2" max="2" width="36.140625" customWidth="1"/>
    <col min="3" max="3" width="9.140625" customWidth="1"/>
    <col min="4" max="4" width="15.5703125" customWidth="1"/>
    <col min="5" max="5" width="21" customWidth="1"/>
    <col min="6" max="6" width="9.140625" customWidth="1"/>
    <col min="7" max="26" width="8.7109375" customWidth="1"/>
  </cols>
  <sheetData>
    <row r="1" spans="1:26" ht="40.5" customHeight="1" x14ac:dyDescent="0.25">
      <c r="A1" s="40" t="s">
        <v>0</v>
      </c>
      <c r="B1" s="4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5">
      <c r="A2" s="2"/>
      <c r="B2" s="3" t="s">
        <v>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2" t="s">
        <v>2</v>
      </c>
      <c r="B3" s="4">
        <v>139.58000000000001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5">
      <c r="A4" s="2" t="s">
        <v>3</v>
      </c>
      <c r="B4" s="4">
        <v>141.57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5">
      <c r="A5" s="2" t="s">
        <v>4</v>
      </c>
      <c r="B5" s="4">
        <v>99.5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idden="1" x14ac:dyDescent="0.25">
      <c r="A6" s="5"/>
      <c r="B6" s="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idden="1" x14ac:dyDescent="0.25">
      <c r="A7" s="5" t="s">
        <v>5</v>
      </c>
      <c r="B7" s="6">
        <f>SQRT((2 * B3*B3) + 2 * B4*B4 - 4 * B5*B5)/2</f>
        <v>99.3079586438066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2" t="s">
        <v>6</v>
      </c>
      <c r="B8" s="7">
        <f>TAN(PI()/2 - ACOS((B3*B3-B7*B7-B5*B5)/(2*B7*B5)))</f>
        <v>-1.4156880077076791E-2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8" t="s">
        <v>7</v>
      </c>
      <c r="B9" s="9" t="str">
        <f>CONCATENATE("M852 S",ROUND(B8,12))</f>
        <v>M852 S-0,014156880077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0"/>
      <c r="B10" s="1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12"/>
      <c r="B11" s="13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44.25" customHeight="1" x14ac:dyDescent="0.25">
      <c r="A12" s="42" t="s">
        <v>8</v>
      </c>
      <c r="B12" s="39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14" t="s">
        <v>9</v>
      </c>
      <c r="B13" s="15">
        <v>1.75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" customHeight="1" x14ac:dyDescent="0.25">
      <c r="A14" s="14" t="s">
        <v>10</v>
      </c>
      <c r="B14" s="16">
        <v>0.5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4" t="s">
        <v>11</v>
      </c>
      <c r="B15" s="16">
        <v>0.53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7" t="s">
        <v>12</v>
      </c>
      <c r="B16" s="18">
        <f>B14/B15</f>
        <v>0.94339622641509424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idden="1" x14ac:dyDescent="0.25">
      <c r="A17" s="19" t="s">
        <v>13</v>
      </c>
      <c r="B17" s="20">
        <f>PI()*POWER((B13/2),2)</f>
        <v>2.4052818754046852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idden="1" x14ac:dyDescent="0.25">
      <c r="A18" s="19" t="s">
        <v>14</v>
      </c>
      <c r="B18" s="21">
        <f>B17/B16</f>
        <v>2.5495987879289665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idden="1" x14ac:dyDescent="0.25">
      <c r="A19" s="14" t="s">
        <v>15</v>
      </c>
      <c r="B19" s="22">
        <f>SQRT(B18/PI())*2</f>
        <v>1.8017352746727251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idden="1" x14ac:dyDescent="0.25">
      <c r="A20" s="17"/>
      <c r="B20" s="23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7" t="s">
        <v>16</v>
      </c>
      <c r="B21" s="16">
        <v>93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7" t="s">
        <v>17</v>
      </c>
      <c r="B22" s="24">
        <f>B21*B16</f>
        <v>87.735849056603769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25" t="s">
        <v>18</v>
      </c>
      <c r="B23" s="26" t="str">
        <f>CONCATENATE("M92 E",ROUND(B22,2))</f>
        <v>M92 E87,74</v>
      </c>
      <c r="C23" s="1"/>
      <c r="D23" s="47" t="s">
        <v>33</v>
      </c>
      <c r="E23" s="1" t="s">
        <v>31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4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42" t="s">
        <v>19</v>
      </c>
      <c r="B25" s="39"/>
      <c r="C25" s="1"/>
      <c r="D25" s="48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43" t="s">
        <v>20</v>
      </c>
      <c r="B26" s="44"/>
      <c r="C26" s="1"/>
      <c r="D26" s="48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27" t="s">
        <v>21</v>
      </c>
      <c r="B27" s="28">
        <v>20</v>
      </c>
      <c r="C27" s="1"/>
      <c r="D27" s="48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27" t="s">
        <v>22</v>
      </c>
      <c r="B28" s="28">
        <v>80</v>
      </c>
      <c r="C28" s="1"/>
      <c r="D28" s="48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27" t="s">
        <v>23</v>
      </c>
      <c r="B29" s="29">
        <v>21.87</v>
      </c>
      <c r="C29" s="1"/>
      <c r="D29" s="48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30" t="s">
        <v>24</v>
      </c>
      <c r="B30" s="31">
        <f>(B27*B28)/B29</f>
        <v>73.159579332418829</v>
      </c>
      <c r="C30" s="1"/>
      <c r="D30" s="4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25" t="s">
        <v>25</v>
      </c>
      <c r="B31" s="26" t="str">
        <f>CONCATENATE("M92 X",ROUND(B30,2))</f>
        <v>M92 X73,16</v>
      </c>
      <c r="C31" s="1"/>
      <c r="D31" s="47" t="s">
        <v>33</v>
      </c>
      <c r="E31" s="1" t="s">
        <v>30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45" t="s">
        <v>26</v>
      </c>
      <c r="B32" s="46"/>
      <c r="C32" s="1"/>
      <c r="D32" s="4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32" t="s">
        <v>21</v>
      </c>
      <c r="B33" s="33">
        <v>20</v>
      </c>
      <c r="C33" s="1"/>
      <c r="D33" s="4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32" t="s">
        <v>22</v>
      </c>
      <c r="B34" s="33">
        <v>80</v>
      </c>
      <c r="C34" s="1"/>
      <c r="D34" s="4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32" t="s">
        <v>23</v>
      </c>
      <c r="B35" s="34">
        <v>20.5</v>
      </c>
      <c r="C35" s="1"/>
      <c r="D35" s="4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35" t="s">
        <v>27</v>
      </c>
      <c r="B36" s="36">
        <f>(B33*B34)/B35</f>
        <v>78.048780487804876</v>
      </c>
      <c r="C36" s="1"/>
      <c r="D36" s="4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25" t="s">
        <v>25</v>
      </c>
      <c r="B37" s="26" t="str">
        <f>CONCATENATE("M92 Y",ROUND(B36,2))</f>
        <v>M92 Y78,05</v>
      </c>
      <c r="C37" s="1"/>
      <c r="D37" s="4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38" t="s">
        <v>28</v>
      </c>
      <c r="B38" s="39"/>
      <c r="C38" s="1"/>
      <c r="D38" s="4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32" t="s">
        <v>21</v>
      </c>
      <c r="B39" s="33">
        <v>20</v>
      </c>
      <c r="C39" s="1"/>
      <c r="D39" s="4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32" t="s">
        <v>22</v>
      </c>
      <c r="B40" s="33">
        <v>400</v>
      </c>
      <c r="C40" s="1"/>
      <c r="D40" s="4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32" t="s">
        <v>23</v>
      </c>
      <c r="B41" s="33">
        <v>21.5</v>
      </c>
      <c r="C41" s="1"/>
      <c r="D41" s="4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37" t="s">
        <v>29</v>
      </c>
      <c r="B42" s="36">
        <f>(B39*B40)/B41</f>
        <v>372.09302325581393</v>
      </c>
      <c r="C42" s="1"/>
      <c r="D42" s="4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25" t="s">
        <v>25</v>
      </c>
      <c r="B43" s="26" t="str">
        <f>CONCATENATE("M92 Z",ROUND(B42,2))</f>
        <v>M92 Z372,09</v>
      </c>
      <c r="C43" s="1"/>
      <c r="D43" s="47" t="s">
        <v>33</v>
      </c>
      <c r="E43" s="1" t="s">
        <v>32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6">
    <mergeCell ref="A38:B38"/>
    <mergeCell ref="A1:B1"/>
    <mergeCell ref="A12:B12"/>
    <mergeCell ref="A25:B25"/>
    <mergeCell ref="A26:B26"/>
    <mergeCell ref="A32:B32"/>
  </mergeCells>
  <pageMargins left="0.7" right="0.7" top="0.75" bottom="0.75" header="0" footer="0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erbil</dc:creator>
  <cp:lastModifiedBy>Mustafa ÖZKAYA</cp:lastModifiedBy>
  <dcterms:created xsi:type="dcterms:W3CDTF">2018-12-27T07:42:09Z</dcterms:created>
  <dcterms:modified xsi:type="dcterms:W3CDTF">2025-06-16T06:32:03Z</dcterms:modified>
</cp:coreProperties>
</file>